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Jarka\Kadanka\Kvido\18.6.2020\20_1 - VV\"/>
    </mc:Choice>
  </mc:AlternateContent>
  <xr:revisionPtr revIDLastSave="0" documentId="13_ncr:1_{A84F1E20-92F8-4581-8345-CAA0D640EDDF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1.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1.03 Pol'!$A$1:$X$78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G42" i="1"/>
  <c r="F42" i="1"/>
  <c r="G41" i="1"/>
  <c r="F41" i="1"/>
  <c r="G39" i="1"/>
  <c r="F39" i="1"/>
  <c r="G77" i="12"/>
  <c r="G8" i="12"/>
  <c r="G9" i="12"/>
  <c r="I9" i="12"/>
  <c r="I8" i="12" s="1"/>
  <c r="K9" i="12"/>
  <c r="K8" i="12" s="1"/>
  <c r="M9" i="12"/>
  <c r="O9" i="12"/>
  <c r="Q9" i="12"/>
  <c r="Q8" i="12" s="1"/>
  <c r="V9" i="12"/>
  <c r="V8" i="12" s="1"/>
  <c r="G24" i="12"/>
  <c r="M24" i="12" s="1"/>
  <c r="I24" i="12"/>
  <c r="K24" i="12"/>
  <c r="O24" i="12"/>
  <c r="Q24" i="12"/>
  <c r="V24" i="12"/>
  <c r="G31" i="12"/>
  <c r="I31" i="12"/>
  <c r="K31" i="12"/>
  <c r="M31" i="12"/>
  <c r="O31" i="12"/>
  <c r="Q31" i="12"/>
  <c r="V31" i="12"/>
  <c r="G47" i="12"/>
  <c r="M47" i="12" s="1"/>
  <c r="I47" i="12"/>
  <c r="K47" i="12"/>
  <c r="O47" i="12"/>
  <c r="O8" i="12" s="1"/>
  <c r="Q47" i="12"/>
  <c r="V47" i="12"/>
  <c r="I49" i="12"/>
  <c r="Q49" i="12"/>
  <c r="G50" i="12"/>
  <c r="M50" i="12" s="1"/>
  <c r="M49" i="12" s="1"/>
  <c r="I50" i="12"/>
  <c r="K50" i="12"/>
  <c r="K49" i="12" s="1"/>
  <c r="O50" i="12"/>
  <c r="O49" i="12" s="1"/>
  <c r="Q50" i="12"/>
  <c r="V50" i="12"/>
  <c r="V49" i="12" s="1"/>
  <c r="G66" i="12"/>
  <c r="O66" i="12"/>
  <c r="G67" i="12"/>
  <c r="M67" i="12" s="1"/>
  <c r="M66" i="12" s="1"/>
  <c r="I67" i="12"/>
  <c r="I66" i="12" s="1"/>
  <c r="K67" i="12"/>
  <c r="K66" i="12" s="1"/>
  <c r="O67" i="12"/>
  <c r="Q67" i="12"/>
  <c r="Q66" i="12" s="1"/>
  <c r="V67" i="12"/>
  <c r="V66" i="12" s="1"/>
  <c r="AE77" i="12"/>
  <c r="AF77" i="12"/>
  <c r="I20" i="1"/>
  <c r="I19" i="1"/>
  <c r="I18" i="1"/>
  <c r="I17" i="1"/>
  <c r="I16" i="1"/>
  <c r="I53" i="1"/>
  <c r="J52" i="1" s="1"/>
  <c r="F43" i="1"/>
  <c r="G23" i="1" s="1"/>
  <c r="G43" i="1"/>
  <c r="G25" i="1" s="1"/>
  <c r="H43" i="1"/>
  <c r="I43" i="1"/>
  <c r="J39" i="1" s="1"/>
  <c r="J43" i="1" s="1"/>
  <c r="I42" i="1"/>
  <c r="I41" i="1"/>
  <c r="I39" i="1"/>
  <c r="J51" i="1" l="1"/>
  <c r="J50" i="1"/>
  <c r="J53" i="1" s="1"/>
  <c r="A27" i="1"/>
  <c r="J42" i="1"/>
  <c r="J41" i="1"/>
  <c r="M8" i="12"/>
  <c r="G49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Ševčíková Jarmila - Tocháček spol. s r. o.</author>
  </authors>
  <commentList>
    <comment ref="S6" authorId="0" shapeId="0" xr:uid="{9C6C2535-B0E8-436A-AB36-7CF7F2DC2B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99338F-8524-4529-A130-7712D1D862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<sst xmlns="http://schemas.openxmlformats.org/spreadsheetml/2006/main" count="302" uniqueCount="152">
  <si>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</si>
  <si>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</si>
  <si>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</si>
  <si>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</si>
  <si>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</si>
  <si>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</si>
  <si>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</si>
  <si>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</si>
  <si>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</si>
  <si>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</si>
  <si>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</si>
  <si>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</si>
  <si>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</si>
  <si>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</si>
  <si>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</si>
  <si>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</si>
  <si>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</si>
  <si>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</si>
  <si>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</si>
  <si>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</si>
  <si>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</si>
  <si>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</si>
  <si>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</si>
  <si>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</si>
  <si>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</si>
  <si>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</si>
  <si>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</si>
  <si>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</si>
  <si>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</si>
  <si>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</si>
  <si>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</si>
  <si>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</si>
  <si>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</si>
  <si>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</si>
  <si>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</si>
  <si>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</si>
  <si>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</si>
  <si>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</si>
  <si>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</si>
  <si>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</si>
  <si>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</si>
  <si>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</si>
  <si>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</si>
  <si>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1.03</t>
  </si>
  <si>
    <t>IT vybavení</t>
  </si>
  <si>
    <t>02</t>
  </si>
  <si>
    <t>Odborná učebna fyziky a chémie</t>
  </si>
  <si>
    <t>Objekt:</t>
  </si>
  <si>
    <t>Rozpočet:</t>
  </si>
  <si>
    <t>1927-20_1-ITvybavení</t>
  </si>
  <si>
    <t>ZŠ Brno, Horní 16, p.o. - Vybudování WC pro imobilní a Rekonstrukce odbor. učebny fyziky a chemie</t>
  </si>
  <si>
    <t>Stavba</t>
  </si>
  <si>
    <t>Stavební objekt</t>
  </si>
  <si>
    <t>Celkem za stavbu</t>
  </si>
  <si>
    <t>CZK</t>
  </si>
  <si>
    <t>Rekapitulace dílů</t>
  </si>
  <si>
    <t>Typ dílu</t>
  </si>
  <si>
    <t>799-05</t>
  </si>
  <si>
    <t>TECHNIKA  AV, IT, PC</t>
  </si>
  <si>
    <t>799-07</t>
  </si>
  <si>
    <t>PŘÍPRAVNA FYZIKY A CHEMIE</t>
  </si>
  <si>
    <t>799-08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</si>
  <si>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</si>
  <si>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</si>
  <si>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</si>
  <si>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</si>
  <si>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</si>
  <si>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</si>
  <si>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</si>
  <si>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</si>
  <si>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</si>
  <si>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</si>
  <si>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</si>
  <si>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</si>
  <si>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</si>
  <si>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</si>
  <si>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</si>
  <si>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</si>
  <si>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</si>
  <si>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</si>
  <si>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</si>
  <si>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</si>
  <si>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</si>
  <si>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</si>
  <si>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</si>
  <si>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</si>
  <si>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</si>
  <si>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</si>
  <si>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</si>
  <si>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</si>
  <si>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</si>
  <si>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</si>
  <si>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</si>
  <si>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10</t>
  </si>
  <si>
    <t>IT komplet s 2 křídly na pylonovém pojezdu, Rozměr cca: 2000x1300mm ve složeném stavu</t>
  </si>
  <si>
    <t>ks</t>
  </si>
  <si>
    <t>Vlastní</t>
  </si>
  <si>
    <t>Indiv</t>
  </si>
  <si>
    <t>Práce</t>
  </si>
  <si>
    <t>POL1_0</t>
  </si>
  <si>
    <t>Velikost 2000x1300mm</t>
  </si>
  <si>
    <t>POP</t>
  </si>
  <si>
    <t>Komunikace USB</t>
  </si>
  <si>
    <t>Integrovaný zesilovač a reproduktory</t>
  </si>
  <si>
    <t>Vestavěné ozvučení</t>
  </si>
  <si>
    <t>Vertikální posuv</t>
  </si>
  <si>
    <t>Projekce beze stínů</t>
  </si>
  <si>
    <t>Odolný povrch tabule</t>
  </si>
  <si>
    <t>Pylonový pojezd s 2 křídly pro popis fixem</t>
  </si>
  <si>
    <t>Možnost psaní prstem i perem</t>
  </si>
  <si>
    <t/>
  </si>
  <si>
    <t>Ultrakrátký projektor</t>
  </si>
  <si>
    <t>Svítivost min. 3000 ANSI</t>
  </si>
  <si>
    <t>Položka je včetně dopravy a montáže, oživení a zaškolení obsluhy.</t>
  </si>
  <si>
    <t>20</t>
  </si>
  <si>
    <t>Notebook pro žákovské pracoviště, pro učebny Bi, Fy, CH</t>
  </si>
  <si>
    <t>Notebook - minimálně dvoujádrový procesor s frekvencí min. 1.8 GHz, , displej s</t>
  </si>
  <si>
    <t>úhlopříčkou 15.6" s min. rozlišením 1366x768 , RAM s kapacitou min. 4GB, grafická karta s</t>
  </si>
  <si>
    <t>pamětí min. 2GB, HDD 500 GB 5400 otáček, DVD, WiFi, Bluetooth 4.0, HDMI, USB 3.0, 4</t>
  </si>
  <si>
    <t>článková baterie, operační systém v aktuální verzi</t>
  </si>
  <si>
    <t>Položka je včetně dopravy a montáže</t>
  </si>
  <si>
    <t>32</t>
  </si>
  <si>
    <t>PC vč. monitoru, příslušentsví a software, pro učitelské pracoviště</t>
  </si>
  <si>
    <t>Minimální technické parametry:</t>
  </si>
  <si>
    <t>Provedení minitower</t>
  </si>
  <si>
    <t>Procesor s minimálním počtem 3000 dosažených bodů dle hodnocení v benchmark testu</t>
  </si>
  <si>
    <t>PassMark – CPU Mark (údaj uvedený na stránkách http://www.cpubenchmark.net)</t>
  </si>
  <si>
    <t>RAM 4GB DDR3, 2xHDD 500 GB SATA III/7200 ot./16MB cache, 4 x USB2.0 + 2 x</t>
  </si>
  <si>
    <t>USB3.0, FireWire front side, Gb LAN, zvuková karta integrovaná, samostatná grafická karta</t>
  </si>
  <si>
    <t>512MB, D-SUB&amp;DVI, vypalovací mechanika DVD+RW/-RW/RAM, čtečka karet, 64bitový</t>
  </si>
  <si>
    <t>operační systém v aktuální verzi</t>
  </si>
  <si>
    <t>Kancelářský balík sw (textový procesor, tabulkový procesor, nástroj na tvorbu prezentací,</t>
  </si>
  <si>
    <t>nástroj pro práci s el. poštou) v aktuální české verzi, multimediální</t>
  </si>
  <si>
    <t>Přílušenství:</t>
  </si>
  <si>
    <t>klávesnice, laserová myš, monitor LCD (LED) 22"</t>
  </si>
  <si>
    <t>33</t>
  </si>
  <si>
    <t>Síťový switch, minimálně 32 portů</t>
  </si>
  <si>
    <t xml:space="preserve">ks    </t>
  </si>
  <si>
    <t>POL1_</t>
  </si>
  <si>
    <t>34</t>
  </si>
  <si>
    <t>R-položka</t>
  </si>
  <si>
    <t>POL12_1</t>
  </si>
  <si>
    <t>11</t>
  </si>
  <si>
    <t>Pojízdná keramická tabule pro popis fixem, pro handikep. žáka; Rozměr cca:750x1000mm</t>
  </si>
  <si>
    <t>Standardní barva povrchu: bílá</t>
  </si>
  <si>
    <t>Standardní barva rastru: černá</t>
  </si>
  <si>
    <t>Tabule je otočná okolo horizontální osy.</t>
  </si>
  <si>
    <t>Stojan z oválného ocelového profilu, stříbrná barva.</t>
  </si>
  <si>
    <t>Elegantní a stabilní konstrukce.</t>
  </si>
  <si>
    <t>Tloušťka tabule 22 mm, sendvičová konstrukce - tabule se nekroutí.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</si>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</sst>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algorithmName="SHA-512" hashValue="++3ZuPnCbo0Cu14rQdlTSDSR1dbob2Kz9Z0EZFnEOOQDJM1uqQDFenWYFARVXvOsyPFAZYcacvffDH4y34Kl2A==" saltValue="01/jSLAyxQeB8N69wJl6N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view="pageBreakPreview" topLeftCell="B4" zoomScale="75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7" t="s">
        <v>22</v>
      </c>
      <c r="C2" s="78"/>
      <c r="D2" s="79" t="s">
        <v>49</v>
      </c>
      <c r="E2" s="227" t="s">
        <v>50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6">
        <v>12371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42</v>
      </c>
      <c r="D5" s="215"/>
      <c r="E5" s="216"/>
      <c r="F5" s="216"/>
      <c r="G5" s="21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4"/>
      <c r="E11" s="234"/>
      <c r="F11" s="234"/>
      <c r="G11" s="234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SUMIF(F50:F52,A16,I50:I52)+SUMIF(F50:F52,"PSU",I50:I52)</f>
        <v>0</v>
      </c>
      <c r="J16" s="200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SUMIF(F50:F52,A17,I50:I52)</f>
        <v>0</v>
      </c>
      <c r="J17" s="200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SUMIF(F50:F52,A18,I50:I52)</f>
        <v>0</v>
      </c>
      <c r="J18" s="200"/>
    </row>
    <row r="19" spans="1:10" ht="23.25" customHeight="1" x14ac:dyDescent="0.2">
      <c r="A19" s="143" t="s">
        <v>63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SUMIF(F50:F52,A19,I50:I52)</f>
        <v>0</v>
      </c>
      <c r="J19" s="200"/>
    </row>
    <row r="20" spans="1:10" ht="23.25" customHeight="1" x14ac:dyDescent="0.2">
      <c r="A20" s="143" t="s">
        <v>64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SUMIF(F50:F52,A20,I50:I52)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01"/>
      <c r="F21" s="237"/>
      <c r="G21" s="201"/>
      <c r="H21" s="237"/>
      <c r="I21" s="201">
        <f>SUM(I16:J20)</f>
        <v>0</v>
      </c>
      <c r="J21" s="2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6">
        <f>ZakladDPHSniVypocet</f>
        <v>0</v>
      </c>
      <c r="H23" s="197"/>
      <c r="I23" s="19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4">
        <f>I23*E23/100</f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6">
        <f>ZakladDPHZaklVypocet</f>
        <v>0</v>
      </c>
      <c r="H25" s="197"/>
      <c r="I25" s="19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4">
        <f>I25*E25/100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6">
        <f>CenaCelkemBezDPH-(ZakladDPHSni+ZakladDPHZakl)</f>
        <v>0</v>
      </c>
      <c r="H27" s="226"/>
      <c r="I27" s="22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4">
        <f>A27</f>
        <v>0</v>
      </c>
      <c r="H28" s="204"/>
      <c r="I28" s="204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3">
        <f>ZakladDPHSni+DPHSni+ZakladDPHZakl+DPHZakl+Zaokrouhleni</f>
        <v>0</v>
      </c>
      <c r="H29" s="203"/>
      <c r="I29" s="203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189"/>
      <c r="D39" s="189"/>
      <c r="E39" s="189"/>
      <c r="F39" s="101">
        <f>'02 1.03 Pol'!AE77</f>
        <v>0</v>
      </c>
      <c r="G39" s="102">
        <f>'02 1.03 Pol'!AF77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90" t="s">
        <v>52</v>
      </c>
      <c r="D40" s="190"/>
      <c r="E40" s="190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190" t="s">
        <v>46</v>
      </c>
      <c r="D41" s="190"/>
      <c r="E41" s="190"/>
      <c r="F41" s="107">
        <f>'02 1.03 Pol'!AE77</f>
        <v>0</v>
      </c>
      <c r="G41" s="108">
        <f>'02 1.03 Pol'!AF77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89" t="s">
        <v>44</v>
      </c>
      <c r="D42" s="189"/>
      <c r="E42" s="189"/>
      <c r="F42" s="112">
        <f>'02 1.03 Pol'!AE77</f>
        <v>0</v>
      </c>
      <c r="G42" s="103">
        <f>'02 1.03 Pol'!AF77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1" t="s">
        <v>53</v>
      </c>
      <c r="C43" s="192"/>
      <c r="D43" s="192"/>
      <c r="E43" s="192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55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57</v>
      </c>
      <c r="C50" s="187" t="s">
        <v>58</v>
      </c>
      <c r="D50" s="188"/>
      <c r="E50" s="188"/>
      <c r="F50" s="139" t="s">
        <v>25</v>
      </c>
      <c r="G50" s="140"/>
      <c r="H50" s="140"/>
      <c r="I50" s="140">
        <f>'02 1.03 Pol'!G8</f>
        <v>0</v>
      </c>
      <c r="J50" s="137" t="str">
        <f>IF(I53=0,"",I50/I53*100)</f>
        <v/>
      </c>
    </row>
    <row r="51" spans="1:10" ht="36.75" customHeight="1" x14ac:dyDescent="0.2">
      <c r="A51" s="128"/>
      <c r="B51" s="133" t="s">
        <v>59</v>
      </c>
      <c r="C51" s="187" t="s">
        <v>60</v>
      </c>
      <c r="D51" s="188"/>
      <c r="E51" s="188"/>
      <c r="F51" s="139" t="s">
        <v>25</v>
      </c>
      <c r="G51" s="140"/>
      <c r="H51" s="140"/>
      <c r="I51" s="140">
        <f>'02 1.03 Pol'!G49</f>
        <v>0</v>
      </c>
      <c r="J51" s="137" t="str">
        <f>IF(I53=0,"",I51/I53*100)</f>
        <v/>
      </c>
    </row>
    <row r="52" spans="1:10" ht="36.75" customHeight="1" x14ac:dyDescent="0.2">
      <c r="A52" s="128"/>
      <c r="B52" s="133" t="s">
        <v>61</v>
      </c>
      <c r="C52" s="187" t="s">
        <v>62</v>
      </c>
      <c r="D52" s="188"/>
      <c r="E52" s="188"/>
      <c r="F52" s="139" t="s">
        <v>25</v>
      </c>
      <c r="G52" s="140"/>
      <c r="H52" s="140"/>
      <c r="I52" s="140">
        <f>'02 1.03 Pol'!G66</f>
        <v>0</v>
      </c>
      <c r="J52" s="137" t="str">
        <f>IF(I53=0,"",I52/I53*100)</f>
        <v/>
      </c>
    </row>
    <row r="53" spans="1:10" ht="25.5" customHeight="1" x14ac:dyDescent="0.2">
      <c r="A53" s="129"/>
      <c r="B53" s="134" t="s">
        <v>1</v>
      </c>
      <c r="C53" s="135"/>
      <c r="D53" s="136"/>
      <c r="E53" s="136"/>
      <c r="F53" s="141"/>
      <c r="G53" s="142"/>
      <c r="H53" s="142"/>
      <c r="I53" s="142">
        <f>SUM(I50:I52)</f>
        <v>0</v>
      </c>
      <c r="J53" s="138">
        <f>SUM(J50:J52)</f>
        <v>0</v>
      </c>
    </row>
    <row r="54" spans="1:10" x14ac:dyDescent="0.2">
      <c r="F54" s="87"/>
      <c r="G54" s="87"/>
      <c r="H54" s="87"/>
      <c r="I54" s="87"/>
      <c r="J54" s="88"/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</sheetData>
  <sheetProtection algorithmName="SHA-512" hashValue="/JGtpSs8hcybRoc09OyRg1YbOFUd2TUyI4/tQTpunoEqZgISR3l7Pf6ZxnO1lytPSI3vTgtxqDnP0HngSYnwvQ==" saltValue="AnqVwe+8I6W1zbZgn0XGu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B/4wa1rd817gGg1HTdMchNqPDKKmmdQs1qjj58RlBRHZ3JvcilrbAuoW/017PHLPShiCWcVMRXsD6kXNMWg9tQ==" saltValue="hjY0XO5HlwdJp9Pbo5Et/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1C5DF-FE51-4EAB-8A00-20555360B16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65</v>
      </c>
      <c r="B1" s="246"/>
      <c r="C1" s="246"/>
      <c r="D1" s="246"/>
      <c r="E1" s="246"/>
      <c r="F1" s="246"/>
      <c r="G1" s="246"/>
      <c r="AG1" t="s">
        <v>66</v>
      </c>
    </row>
    <row r="2" spans="1:60" ht="24.95" customHeight="1" x14ac:dyDescent="0.2">
      <c r="A2" s="144" t="s">
        <v>7</v>
      </c>
      <c r="B2" s="49" t="s">
        <v>49</v>
      </c>
      <c r="C2" s="247" t="s">
        <v>50</v>
      </c>
      <c r="D2" s="248"/>
      <c r="E2" s="248"/>
      <c r="F2" s="248"/>
      <c r="G2" s="249"/>
      <c r="AG2" t="s">
        <v>67</v>
      </c>
    </row>
    <row r="3" spans="1:60" ht="24.95" customHeight="1" x14ac:dyDescent="0.2">
      <c r="A3" s="144" t="s">
        <v>8</v>
      </c>
      <c r="B3" s="49" t="s">
        <v>45</v>
      </c>
      <c r="C3" s="247" t="s">
        <v>46</v>
      </c>
      <c r="D3" s="248"/>
      <c r="E3" s="248"/>
      <c r="F3" s="248"/>
      <c r="G3" s="249"/>
      <c r="AC3" s="126" t="s">
        <v>67</v>
      </c>
      <c r="AG3" t="s">
        <v>68</v>
      </c>
    </row>
    <row r="4" spans="1:60" ht="24.95" customHeight="1" x14ac:dyDescent="0.2">
      <c r="A4" s="145" t="s">
        <v>9</v>
      </c>
      <c r="B4" s="146" t="s">
        <v>43</v>
      </c>
      <c r="C4" s="250" t="s">
        <v>44</v>
      </c>
      <c r="D4" s="251"/>
      <c r="E4" s="251"/>
      <c r="F4" s="251"/>
      <c r="G4" s="252"/>
      <c r="AG4" t="s">
        <v>69</v>
      </c>
    </row>
    <row r="5" spans="1:60" x14ac:dyDescent="0.2">
      <c r="D5" s="10"/>
    </row>
    <row r="6" spans="1:60" ht="38.25" x14ac:dyDescent="0.2">
      <c r="A6" s="148" t="s">
        <v>70</v>
      </c>
      <c r="B6" s="150" t="s">
        <v>71</v>
      </c>
      <c r="C6" s="150" t="s">
        <v>72</v>
      </c>
      <c r="D6" s="149" t="s">
        <v>73</v>
      </c>
      <c r="E6" s="148" t="s">
        <v>74</v>
      </c>
      <c r="F6" s="147" t="s">
        <v>75</v>
      </c>
      <c r="G6" s="148" t="s">
        <v>29</v>
      </c>
      <c r="H6" s="151" t="s">
        <v>30</v>
      </c>
      <c r="I6" s="151" t="s">
        <v>76</v>
      </c>
      <c r="J6" s="151" t="s">
        <v>31</v>
      </c>
      <c r="K6" s="151" t="s">
        <v>77</v>
      </c>
      <c r="L6" s="151" t="s">
        <v>78</v>
      </c>
      <c r="M6" s="151" t="s">
        <v>79</v>
      </c>
      <c r="N6" s="151" t="s">
        <v>80</v>
      </c>
      <c r="O6" s="151" t="s">
        <v>81</v>
      </c>
      <c r="P6" s="151" t="s">
        <v>82</v>
      </c>
      <c r="Q6" s="151" t="s">
        <v>83</v>
      </c>
      <c r="R6" s="151" t="s">
        <v>84</v>
      </c>
      <c r="S6" s="151" t="s">
        <v>85</v>
      </c>
      <c r="T6" s="151" t="s">
        <v>86</v>
      </c>
      <c r="U6" s="151" t="s">
        <v>87</v>
      </c>
      <c r="V6" s="151" t="s">
        <v>88</v>
      </c>
      <c r="W6" s="151" t="s">
        <v>89</v>
      </c>
      <c r="X6" s="151" t="s">
        <v>90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6" t="s">
        <v>91</v>
      </c>
      <c r="B8" s="167" t="s">
        <v>57</v>
      </c>
      <c r="C8" s="180" t="s">
        <v>58</v>
      </c>
      <c r="D8" s="168"/>
      <c r="E8" s="169"/>
      <c r="F8" s="170"/>
      <c r="G8" s="170">
        <f>SUMIF(AG9:AG48,"&lt;&gt;NOR",G9:G48)</f>
        <v>0</v>
      </c>
      <c r="H8" s="170"/>
      <c r="I8" s="170">
        <f>SUM(I9:I48)</f>
        <v>0</v>
      </c>
      <c r="J8" s="170"/>
      <c r="K8" s="170">
        <f>SUM(K9:K48)</f>
        <v>0</v>
      </c>
      <c r="L8" s="170"/>
      <c r="M8" s="170">
        <f>SUM(M9:M48)</f>
        <v>0</v>
      </c>
      <c r="N8" s="170"/>
      <c r="O8" s="170">
        <f>SUM(O9:O48)</f>
        <v>0</v>
      </c>
      <c r="P8" s="170"/>
      <c r="Q8" s="170">
        <f>SUM(Q9:Q48)</f>
        <v>0</v>
      </c>
      <c r="R8" s="170"/>
      <c r="S8" s="170"/>
      <c r="T8" s="171"/>
      <c r="U8" s="165"/>
      <c r="V8" s="165">
        <f>SUM(V9:V48)</f>
        <v>0</v>
      </c>
      <c r="W8" s="165"/>
      <c r="X8" s="165"/>
      <c r="AG8" t="s">
        <v>92</v>
      </c>
    </row>
    <row r="9" spans="1:60" ht="22.5" outlineLevel="1" x14ac:dyDescent="0.2">
      <c r="A9" s="172">
        <v>1</v>
      </c>
      <c r="B9" s="173" t="s">
        <v>93</v>
      </c>
      <c r="C9" s="181" t="s">
        <v>94</v>
      </c>
      <c r="D9" s="174" t="s">
        <v>95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96</v>
      </c>
      <c r="T9" s="178" t="s">
        <v>97</v>
      </c>
      <c r="U9" s="161">
        <v>0</v>
      </c>
      <c r="V9" s="161">
        <f>ROUND(E9*U9,2)</f>
        <v>0</v>
      </c>
      <c r="W9" s="161"/>
      <c r="X9" s="161" t="s">
        <v>98</v>
      </c>
      <c r="Y9" s="152"/>
      <c r="Z9" s="152"/>
      <c r="AA9" s="152"/>
      <c r="AB9" s="152"/>
      <c r="AC9" s="152"/>
      <c r="AD9" s="152"/>
      <c r="AE9" s="152"/>
      <c r="AF9" s="152"/>
      <c r="AG9" s="152" t="s">
        <v>99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4" t="s">
        <v>100</v>
      </c>
      <c r="D10" s="245"/>
      <c r="E10" s="245"/>
      <c r="F10" s="245"/>
      <c r="G10" s="245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101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242" t="s">
        <v>102</v>
      </c>
      <c r="D11" s="243"/>
      <c r="E11" s="243"/>
      <c r="F11" s="243"/>
      <c r="G11" s="243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101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2" t="s">
        <v>103</v>
      </c>
      <c r="D12" s="243"/>
      <c r="E12" s="243"/>
      <c r="F12" s="243"/>
      <c r="G12" s="243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101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42" t="s">
        <v>104</v>
      </c>
      <c r="D13" s="243"/>
      <c r="E13" s="243"/>
      <c r="F13" s="243"/>
      <c r="G13" s="243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101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2" t="s">
        <v>105</v>
      </c>
      <c r="D14" s="243"/>
      <c r="E14" s="243"/>
      <c r="F14" s="243"/>
      <c r="G14" s="243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101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242" t="s">
        <v>106</v>
      </c>
      <c r="D15" s="243"/>
      <c r="E15" s="243"/>
      <c r="F15" s="243"/>
      <c r="G15" s="243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101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2" t="s">
        <v>107</v>
      </c>
      <c r="D16" s="243"/>
      <c r="E16" s="243"/>
      <c r="F16" s="243"/>
      <c r="G16" s="243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101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42" t="s">
        <v>108</v>
      </c>
      <c r="D17" s="243"/>
      <c r="E17" s="243"/>
      <c r="F17" s="243"/>
      <c r="G17" s="243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101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2" t="s">
        <v>109</v>
      </c>
      <c r="D18" s="243"/>
      <c r="E18" s="243"/>
      <c r="F18" s="243"/>
      <c r="G18" s="243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101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82" t="s">
        <v>110</v>
      </c>
      <c r="D19" s="162"/>
      <c r="E19" s="163"/>
      <c r="F19" s="164"/>
      <c r="G19" s="164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101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42" t="s">
        <v>111</v>
      </c>
      <c r="D20" s="243"/>
      <c r="E20" s="243"/>
      <c r="F20" s="243"/>
      <c r="G20" s="243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101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242" t="s">
        <v>112</v>
      </c>
      <c r="D21" s="243"/>
      <c r="E21" s="243"/>
      <c r="F21" s="243"/>
      <c r="G21" s="243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101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2" t="s">
        <v>110</v>
      </c>
      <c r="D22" s="162"/>
      <c r="E22" s="163"/>
      <c r="F22" s="164"/>
      <c r="G22" s="164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101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42" t="s">
        <v>113</v>
      </c>
      <c r="D23" s="243"/>
      <c r="E23" s="243"/>
      <c r="F23" s="243"/>
      <c r="G23" s="243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101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2">
        <v>2</v>
      </c>
      <c r="B24" s="173" t="s">
        <v>114</v>
      </c>
      <c r="C24" s="181" t="s">
        <v>115</v>
      </c>
      <c r="D24" s="174" t="s">
        <v>95</v>
      </c>
      <c r="E24" s="175">
        <v>30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/>
      <c r="S24" s="177" t="s">
        <v>96</v>
      </c>
      <c r="T24" s="178" t="s">
        <v>97</v>
      </c>
      <c r="U24" s="161">
        <v>0</v>
      </c>
      <c r="V24" s="161">
        <f>ROUND(E24*U24,2)</f>
        <v>0</v>
      </c>
      <c r="W24" s="161"/>
      <c r="X24" s="161" t="s">
        <v>98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99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244" t="s">
        <v>116</v>
      </c>
      <c r="D25" s="245"/>
      <c r="E25" s="245"/>
      <c r="F25" s="245"/>
      <c r="G25" s="245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101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2" t="s">
        <v>117</v>
      </c>
      <c r="D26" s="243"/>
      <c r="E26" s="243"/>
      <c r="F26" s="243"/>
      <c r="G26" s="243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101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2" t="s">
        <v>118</v>
      </c>
      <c r="D27" s="243"/>
      <c r="E27" s="243"/>
      <c r="F27" s="243"/>
      <c r="G27" s="243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101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2" t="s">
        <v>119</v>
      </c>
      <c r="D28" s="243"/>
      <c r="E28" s="243"/>
      <c r="F28" s="243"/>
      <c r="G28" s="243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101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2" t="s">
        <v>110</v>
      </c>
      <c r="D29" s="162"/>
      <c r="E29" s="163"/>
      <c r="F29" s="164"/>
      <c r="G29" s="164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101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2" t="s">
        <v>120</v>
      </c>
      <c r="D30" s="243"/>
      <c r="E30" s="243"/>
      <c r="F30" s="243"/>
      <c r="G30" s="243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101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2">
        <v>3</v>
      </c>
      <c r="B31" s="173" t="s">
        <v>121</v>
      </c>
      <c r="C31" s="181" t="s">
        <v>122</v>
      </c>
      <c r="D31" s="174" t="s">
        <v>95</v>
      </c>
      <c r="E31" s="175">
        <v>1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 t="s">
        <v>96</v>
      </c>
      <c r="T31" s="178" t="s">
        <v>97</v>
      </c>
      <c r="U31" s="161">
        <v>0</v>
      </c>
      <c r="V31" s="161">
        <f>ROUND(E31*U31,2)</f>
        <v>0</v>
      </c>
      <c r="W31" s="161"/>
      <c r="X31" s="161" t="s">
        <v>98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99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244" t="s">
        <v>123</v>
      </c>
      <c r="D32" s="245"/>
      <c r="E32" s="245"/>
      <c r="F32" s="245"/>
      <c r="G32" s="245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101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42" t="s">
        <v>124</v>
      </c>
      <c r="D33" s="243"/>
      <c r="E33" s="243"/>
      <c r="F33" s="243"/>
      <c r="G33" s="243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101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242" t="s">
        <v>125</v>
      </c>
      <c r="D34" s="243"/>
      <c r="E34" s="243"/>
      <c r="F34" s="243"/>
      <c r="G34" s="243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101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42" t="s">
        <v>126</v>
      </c>
      <c r="D35" s="243"/>
      <c r="E35" s="243"/>
      <c r="F35" s="243"/>
      <c r="G35" s="243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101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242" t="s">
        <v>127</v>
      </c>
      <c r="D36" s="243"/>
      <c r="E36" s="243"/>
      <c r="F36" s="243"/>
      <c r="G36" s="243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101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2" t="s">
        <v>128</v>
      </c>
      <c r="D37" s="243"/>
      <c r="E37" s="243"/>
      <c r="F37" s="243"/>
      <c r="G37" s="243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101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242" t="s">
        <v>129</v>
      </c>
      <c r="D38" s="243"/>
      <c r="E38" s="243"/>
      <c r="F38" s="243"/>
      <c r="G38" s="243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101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2" t="s">
        <v>130</v>
      </c>
      <c r="D39" s="243"/>
      <c r="E39" s="243"/>
      <c r="F39" s="243"/>
      <c r="G39" s="243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101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82" t="s">
        <v>110</v>
      </c>
      <c r="D40" s="162"/>
      <c r="E40" s="163"/>
      <c r="F40" s="164"/>
      <c r="G40" s="164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101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2" t="s">
        <v>131</v>
      </c>
      <c r="D41" s="243"/>
      <c r="E41" s="243"/>
      <c r="F41" s="243"/>
      <c r="G41" s="243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101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242" t="s">
        <v>132</v>
      </c>
      <c r="D42" s="243"/>
      <c r="E42" s="243"/>
      <c r="F42" s="243"/>
      <c r="G42" s="243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101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42" t="s">
        <v>133</v>
      </c>
      <c r="D43" s="243"/>
      <c r="E43" s="243"/>
      <c r="F43" s="243"/>
      <c r="G43" s="243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101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42" t="s">
        <v>134</v>
      </c>
      <c r="D44" s="243"/>
      <c r="E44" s="243"/>
      <c r="F44" s="243"/>
      <c r="G44" s="243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101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82" t="s">
        <v>110</v>
      </c>
      <c r="D45" s="162"/>
      <c r="E45" s="163"/>
      <c r="F45" s="164"/>
      <c r="G45" s="164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101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242" t="s">
        <v>120</v>
      </c>
      <c r="D46" s="243"/>
      <c r="E46" s="243"/>
      <c r="F46" s="243"/>
      <c r="G46" s="243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101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2">
        <v>4</v>
      </c>
      <c r="B47" s="173" t="s">
        <v>135</v>
      </c>
      <c r="C47" s="181" t="s">
        <v>136</v>
      </c>
      <c r="D47" s="174" t="s">
        <v>137</v>
      </c>
      <c r="E47" s="175">
        <v>1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77"/>
      <c r="S47" s="177" t="s">
        <v>96</v>
      </c>
      <c r="T47" s="178" t="s">
        <v>97</v>
      </c>
      <c r="U47" s="161">
        <v>0</v>
      </c>
      <c r="V47" s="161">
        <f>ROUND(E47*U47,2)</f>
        <v>0</v>
      </c>
      <c r="W47" s="161"/>
      <c r="X47" s="161" t="s">
        <v>98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138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244" t="s">
        <v>120</v>
      </c>
      <c r="D48" s="245"/>
      <c r="E48" s="245"/>
      <c r="F48" s="245"/>
      <c r="G48" s="245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101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x14ac:dyDescent="0.2">
      <c r="A49" s="166" t="s">
        <v>91</v>
      </c>
      <c r="B49" s="167" t="s">
        <v>59</v>
      </c>
      <c r="C49" s="180" t="s">
        <v>60</v>
      </c>
      <c r="D49" s="168"/>
      <c r="E49" s="169"/>
      <c r="F49" s="170"/>
      <c r="G49" s="170">
        <f>SUMIF(AG50:AG65,"&lt;&gt;NOR",G50:G65)</f>
        <v>0</v>
      </c>
      <c r="H49" s="170"/>
      <c r="I49" s="170">
        <f>SUM(I50:I65)</f>
        <v>0</v>
      </c>
      <c r="J49" s="170"/>
      <c r="K49" s="170">
        <f>SUM(K50:K65)</f>
        <v>0</v>
      </c>
      <c r="L49" s="170"/>
      <c r="M49" s="170">
        <f>SUM(M50:M65)</f>
        <v>0</v>
      </c>
      <c r="N49" s="170"/>
      <c r="O49" s="170">
        <f>SUM(O50:O65)</f>
        <v>0</v>
      </c>
      <c r="P49" s="170"/>
      <c r="Q49" s="170">
        <f>SUM(Q50:Q65)</f>
        <v>0</v>
      </c>
      <c r="R49" s="170"/>
      <c r="S49" s="170"/>
      <c r="T49" s="171"/>
      <c r="U49" s="165"/>
      <c r="V49" s="165">
        <f>SUM(V50:V65)</f>
        <v>0</v>
      </c>
      <c r="W49" s="165"/>
      <c r="X49" s="165"/>
      <c r="AG49" t="s">
        <v>92</v>
      </c>
    </row>
    <row r="50" spans="1:60" outlineLevel="1" x14ac:dyDescent="0.2">
      <c r="A50" s="172">
        <v>5</v>
      </c>
      <c r="B50" s="173" t="s">
        <v>139</v>
      </c>
      <c r="C50" s="181" t="s">
        <v>122</v>
      </c>
      <c r="D50" s="174" t="s">
        <v>95</v>
      </c>
      <c r="E50" s="175">
        <v>1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7">
        <v>0</v>
      </c>
      <c r="O50" s="177">
        <f>ROUND(E50*N50,2)</f>
        <v>0</v>
      </c>
      <c r="P50" s="177">
        <v>0</v>
      </c>
      <c r="Q50" s="177">
        <f>ROUND(E50*P50,2)</f>
        <v>0</v>
      </c>
      <c r="R50" s="177"/>
      <c r="S50" s="177" t="s">
        <v>96</v>
      </c>
      <c r="T50" s="178" t="s">
        <v>97</v>
      </c>
      <c r="U50" s="161">
        <v>0</v>
      </c>
      <c r="V50" s="161">
        <f>ROUND(E50*U50,2)</f>
        <v>0</v>
      </c>
      <c r="W50" s="161"/>
      <c r="X50" s="161" t="s">
        <v>140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141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244" t="s">
        <v>123</v>
      </c>
      <c r="D51" s="245"/>
      <c r="E51" s="245"/>
      <c r="F51" s="245"/>
      <c r="G51" s="245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101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242" t="s">
        <v>124</v>
      </c>
      <c r="D52" s="243"/>
      <c r="E52" s="243"/>
      <c r="F52" s="243"/>
      <c r="G52" s="243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101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242" t="s">
        <v>125</v>
      </c>
      <c r="D53" s="243"/>
      <c r="E53" s="243"/>
      <c r="F53" s="243"/>
      <c r="G53" s="243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101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42" t="s">
        <v>126</v>
      </c>
      <c r="D54" s="243"/>
      <c r="E54" s="243"/>
      <c r="F54" s="243"/>
      <c r="G54" s="243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101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242" t="s">
        <v>127</v>
      </c>
      <c r="D55" s="243"/>
      <c r="E55" s="243"/>
      <c r="F55" s="243"/>
      <c r="G55" s="243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101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42" t="s">
        <v>128</v>
      </c>
      <c r="D56" s="243"/>
      <c r="E56" s="243"/>
      <c r="F56" s="243"/>
      <c r="G56" s="243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101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242" t="s">
        <v>129</v>
      </c>
      <c r="D57" s="243"/>
      <c r="E57" s="243"/>
      <c r="F57" s="243"/>
      <c r="G57" s="243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2"/>
      <c r="Z57" s="152"/>
      <c r="AA57" s="152"/>
      <c r="AB57" s="152"/>
      <c r="AC57" s="152"/>
      <c r="AD57" s="152"/>
      <c r="AE57" s="152"/>
      <c r="AF57" s="152"/>
      <c r="AG57" s="152" t="s">
        <v>101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42" t="s">
        <v>130</v>
      </c>
      <c r="D58" s="243"/>
      <c r="E58" s="243"/>
      <c r="F58" s="243"/>
      <c r="G58" s="243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101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182" t="s">
        <v>110</v>
      </c>
      <c r="D59" s="162"/>
      <c r="E59" s="163"/>
      <c r="F59" s="164"/>
      <c r="G59" s="164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101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42" t="s">
        <v>131</v>
      </c>
      <c r="D60" s="243"/>
      <c r="E60" s="243"/>
      <c r="F60" s="243"/>
      <c r="G60" s="243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101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9"/>
      <c r="B61" s="160"/>
      <c r="C61" s="242" t="s">
        <v>132</v>
      </c>
      <c r="D61" s="243"/>
      <c r="E61" s="243"/>
      <c r="F61" s="243"/>
      <c r="G61" s="243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101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242" t="s">
        <v>133</v>
      </c>
      <c r="D62" s="243"/>
      <c r="E62" s="243"/>
      <c r="F62" s="243"/>
      <c r="G62" s="243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101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242" t="s">
        <v>134</v>
      </c>
      <c r="D63" s="243"/>
      <c r="E63" s="243"/>
      <c r="F63" s="243"/>
      <c r="G63" s="243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101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82" t="s">
        <v>110</v>
      </c>
      <c r="D64" s="162"/>
      <c r="E64" s="163"/>
      <c r="F64" s="164"/>
      <c r="G64" s="164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101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242" t="s">
        <v>120</v>
      </c>
      <c r="D65" s="243"/>
      <c r="E65" s="243"/>
      <c r="F65" s="243"/>
      <c r="G65" s="243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101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">
      <c r="A66" s="166" t="s">
        <v>91</v>
      </c>
      <c r="B66" s="167" t="s">
        <v>61</v>
      </c>
      <c r="C66" s="180" t="s">
        <v>62</v>
      </c>
      <c r="D66" s="168"/>
      <c r="E66" s="169"/>
      <c r="F66" s="170"/>
      <c r="G66" s="170">
        <f>SUMIF(AG67:AG75,"&lt;&gt;NOR",G67:G75)</f>
        <v>0</v>
      </c>
      <c r="H66" s="170"/>
      <c r="I66" s="170">
        <f>SUM(I67:I75)</f>
        <v>0</v>
      </c>
      <c r="J66" s="170"/>
      <c r="K66" s="170">
        <f>SUM(K67:K75)</f>
        <v>0</v>
      </c>
      <c r="L66" s="170"/>
      <c r="M66" s="170">
        <f>SUM(M67:M75)</f>
        <v>0</v>
      </c>
      <c r="N66" s="170"/>
      <c r="O66" s="170">
        <f>SUM(O67:O75)</f>
        <v>0</v>
      </c>
      <c r="P66" s="170"/>
      <c r="Q66" s="170">
        <f>SUM(Q67:Q75)</f>
        <v>0</v>
      </c>
      <c r="R66" s="170"/>
      <c r="S66" s="170"/>
      <c r="T66" s="171"/>
      <c r="U66" s="165"/>
      <c r="V66" s="165">
        <f>SUM(V67:V75)</f>
        <v>0</v>
      </c>
      <c r="W66" s="165"/>
      <c r="X66" s="165"/>
      <c r="AG66" t="s">
        <v>92</v>
      </c>
    </row>
    <row r="67" spans="1:60" ht="22.5" outlineLevel="1" x14ac:dyDescent="0.2">
      <c r="A67" s="172">
        <v>6</v>
      </c>
      <c r="B67" s="173" t="s">
        <v>142</v>
      </c>
      <c r="C67" s="181" t="s">
        <v>143</v>
      </c>
      <c r="D67" s="174" t="s">
        <v>95</v>
      </c>
      <c r="E67" s="175">
        <v>1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7">
        <v>0</v>
      </c>
      <c r="O67" s="177">
        <f>ROUND(E67*N67,2)</f>
        <v>0</v>
      </c>
      <c r="P67" s="177">
        <v>0</v>
      </c>
      <c r="Q67" s="177">
        <f>ROUND(E67*P67,2)</f>
        <v>0</v>
      </c>
      <c r="R67" s="177"/>
      <c r="S67" s="177" t="s">
        <v>96</v>
      </c>
      <c r="T67" s="178" t="s">
        <v>97</v>
      </c>
      <c r="U67" s="161">
        <v>0</v>
      </c>
      <c r="V67" s="161">
        <f>ROUND(E67*U67,2)</f>
        <v>0</v>
      </c>
      <c r="W67" s="161"/>
      <c r="X67" s="161" t="s">
        <v>98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99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244" t="s">
        <v>144</v>
      </c>
      <c r="D68" s="245"/>
      <c r="E68" s="245"/>
      <c r="F68" s="245"/>
      <c r="G68" s="245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101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42" t="s">
        <v>145</v>
      </c>
      <c r="D69" s="243"/>
      <c r="E69" s="243"/>
      <c r="F69" s="243"/>
      <c r="G69" s="243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2"/>
      <c r="Z69" s="152"/>
      <c r="AA69" s="152"/>
      <c r="AB69" s="152"/>
      <c r="AC69" s="152"/>
      <c r="AD69" s="152"/>
      <c r="AE69" s="152"/>
      <c r="AF69" s="152"/>
      <c r="AG69" s="152" t="s">
        <v>101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242" t="s">
        <v>146</v>
      </c>
      <c r="D70" s="243"/>
      <c r="E70" s="243"/>
      <c r="F70" s="243"/>
      <c r="G70" s="243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101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242" t="s">
        <v>147</v>
      </c>
      <c r="D71" s="243"/>
      <c r="E71" s="243"/>
      <c r="F71" s="243"/>
      <c r="G71" s="243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101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242" t="s">
        <v>148</v>
      </c>
      <c r="D72" s="243"/>
      <c r="E72" s="243"/>
      <c r="F72" s="243"/>
      <c r="G72" s="243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101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42" t="s">
        <v>149</v>
      </c>
      <c r="D73" s="243"/>
      <c r="E73" s="243"/>
      <c r="F73" s="243"/>
      <c r="G73" s="243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101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82" t="s">
        <v>110</v>
      </c>
      <c r="D74" s="162"/>
      <c r="E74" s="163"/>
      <c r="F74" s="164"/>
      <c r="G74" s="164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101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242" t="s">
        <v>120</v>
      </c>
      <c r="D75" s="243"/>
      <c r="E75" s="243"/>
      <c r="F75" s="243"/>
      <c r="G75" s="243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101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x14ac:dyDescent="0.2">
      <c r="A76" s="3"/>
      <c r="B76" s="4"/>
      <c r="C76" s="18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E76">
        <v>15</v>
      </c>
      <c r="AF76">
        <v>21</v>
      </c>
      <c r="AG76" t="s">
        <v>78</v>
      </c>
    </row>
    <row r="77" spans="1:60" x14ac:dyDescent="0.2">
      <c r="A77" s="155"/>
      <c r="B77" s="156" t="s">
        <v>29</v>
      </c>
      <c r="C77" s="184"/>
      <c r="D77" s="157"/>
      <c r="E77" s="158"/>
      <c r="F77" s="158"/>
      <c r="G77" s="179">
        <f>G8+G49+G66</f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f>SUMIF(L7:L75,AE76,G7:G75)</f>
        <v>0</v>
      </c>
      <c r="AF77">
        <f>SUMIF(L7:L75,AF76,G7:G75)</f>
        <v>0</v>
      </c>
      <c r="AG77" t="s">
        <v>150</v>
      </c>
    </row>
    <row r="78" spans="1:60" x14ac:dyDescent="0.2">
      <c r="C78" s="185"/>
      <c r="D78" s="10"/>
      <c r="AG78" t="s">
        <v>151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O7qmMCgawn2inT/pNhG6KSzoiLQ2Ouv7pC6V8YhgOlrVaMEUb46tEWTrQ7qmLNVsSVKZ1EEeE7YdwzYKGz52Q==" saltValue="oJvdoTaC/k+Fb5sYrlGKNA==" spinCount="100000" sheet="1"/>
  <mergeCells count="55"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  <mergeCell ref="C34:G34"/>
    <mergeCell ref="C18:G18"/>
    <mergeCell ref="C20:G20"/>
    <mergeCell ref="C21:G21"/>
    <mergeCell ref="C23:G23"/>
    <mergeCell ref="C25:G25"/>
    <mergeCell ref="C26:G26"/>
    <mergeCell ref="C27:G27"/>
    <mergeCell ref="C28:G28"/>
    <mergeCell ref="C30:G30"/>
    <mergeCell ref="C32:G32"/>
    <mergeCell ref="C33:G33"/>
    <mergeCell ref="C51:G51"/>
    <mergeCell ref="C35:G35"/>
    <mergeCell ref="C36:G36"/>
    <mergeCell ref="C37:G37"/>
    <mergeCell ref="C38:G38"/>
    <mergeCell ref="C39:G39"/>
    <mergeCell ref="C41:G41"/>
    <mergeCell ref="C42:G42"/>
    <mergeCell ref="C43:G43"/>
    <mergeCell ref="C44:G44"/>
    <mergeCell ref="C46:G46"/>
    <mergeCell ref="C48:G48"/>
    <mergeCell ref="C65:G65"/>
    <mergeCell ref="C52:G52"/>
    <mergeCell ref="C53:G53"/>
    <mergeCell ref="C54:G54"/>
    <mergeCell ref="C55:G55"/>
    <mergeCell ref="C56:G56"/>
    <mergeCell ref="C57:G57"/>
    <mergeCell ref="C58:G58"/>
    <mergeCell ref="C60:G60"/>
    <mergeCell ref="C61:G61"/>
    <mergeCell ref="C62:G62"/>
    <mergeCell ref="C63:G63"/>
    <mergeCell ref="C75:G75"/>
    <mergeCell ref="C68:G68"/>
    <mergeCell ref="C69:G69"/>
    <mergeCell ref="C70:G70"/>
    <mergeCell ref="C71:G71"/>
    <mergeCell ref="C72:G72"/>
    <mergeCell ref="C73:G7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1.03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1.03 Pol'!Názvy_tisku</vt:lpstr>
      <vt:lpstr>oadresa</vt:lpstr>
      <vt:lpstr>Stavba!Objednatel</vt:lpstr>
      <vt:lpstr>Stavba!Objekt</vt:lpstr>
      <vt:lpstr>'02 1.03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2020-06-17T23:31:44Z</dcterms:modified>
</cp:coreProperties>
</file>